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1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1">'пр 2'!$A$1:$K$32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<sst xmlns="http://schemas.openxmlformats.org/spreadsheetml/2006/main" count="101" uniqueCount="84">
  <si>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</si>
  <si>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</si>
  <si>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</si>
  <si>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</si>
  <si>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</si>
  <si>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</si>
  <si>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</si>
  <si>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</si>
  <si>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</si>
  <si>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</si>
  <si>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</si>
  <si>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</si>
  <si>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</si>
  <si>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</si>
  <si>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</si>
  <si>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</si>
  <si>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</si>
  <si>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</si>
  <si>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</si>
  <si>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</si>
  <si>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</si>
  <si>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</si>
  <si>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</si>
  <si>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</si>
  <si>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оплату услуг, выполненных сторонними организациями</t>
  </si>
  <si>
    <t>Расходы на сырье и материалы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</si>
  <si>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</si>
  <si>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</si>
  <si>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</si>
  <si>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</si>
  <si>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</si>
  <si>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</si>
  <si>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</si>
  <si>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</si>
  <si>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</si>
  <si>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</si>
  <si>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</si>
  <si>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</si>
  <si>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</si>
  <si>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</si>
  <si>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</si>
  <si>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</si>
  <si>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</si>
  <si>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</si>
  <si>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</si>
  <si>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Тарифы на услуги по утилизации (захоронению) твердых бытовых отходов для потребителей общества с ограниченной ответственностью «Стройбытсервис»  (г. Норильск, ИНН 2457046030)</t>
  </si>
  <si>
    <t>Приложение № 3                                           к экспертному заключению по делу № 81-13в</t>
  </si>
  <si>
    <t>Приложение № 1
к экспертному заключению 
по делу № 81-13в</t>
  </si>
  <si>
    <t>общества с ограниченной ответственностью «Стройбытсервис»                    (г. Норильск, ИНН 2457046030)</t>
  </si>
  <si>
    <t>Расходы на оплату труда основного персонала</t>
  </si>
  <si>
    <t>2.1.</t>
  </si>
  <si>
    <t>численность основного персонала, чел.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</si>
  <si>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</si>
  <si>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</si>
  <si>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</si>
  <si>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5.1.</t>
  </si>
  <si>
    <t>расходы на оплату труда ремонтного персонала</t>
  </si>
  <si>
    <t>5.2.</t>
  </si>
  <si>
    <t>отчисления на социальные нужды</t>
  </si>
  <si>
    <t>5.3.</t>
  </si>
  <si>
    <t>текущий ремонт</t>
  </si>
  <si>
    <t>5.4.</t>
  </si>
  <si>
    <t>капитальный ремонт</t>
  </si>
  <si>
    <t>Прочие расходы, связанные с утилизацией (захоронением) отходов, в т. ч.</t>
  </si>
  <si>
    <t>7.1.</t>
  </si>
  <si>
    <t>расходы на ГСМ</t>
  </si>
  <si>
    <t>7.2.</t>
  </si>
  <si>
    <t>общепроизводственные (цеховые) расходы, в т.ч.</t>
  </si>
  <si>
    <t>7.2.1.</t>
  </si>
  <si>
    <t>расходы на оплату труда общепроизводственного персонала</t>
  </si>
  <si>
    <t>7.2.2.</t>
  </si>
  <si>
    <t>7.3.</t>
  </si>
  <si>
    <t>общехозяйственные (управленческие) расходы, в т.ч.</t>
  </si>
  <si>
    <t>7.3.1.</t>
  </si>
  <si>
    <t>расходы на оплату труда общехозяйственного персонала</t>
  </si>
  <si>
    <t>7.3.2.</t>
  </si>
  <si>
    <t>Итого себестоимость</t>
  </si>
  <si>
    <t>Валовая прибыль, в т.ч.</t>
  </si>
  <si>
    <t>9.1.</t>
  </si>
  <si>
    <t>налоги и сборы</t>
  </si>
  <si>
    <t>Выручка от регулируемой деятельности</t>
  </si>
  <si>
    <t>общества с ограниченной ответственностью «Стройбытсервис»  (г. Норильск, ИНН 2457046030)</t>
  </si>
  <si>
    <t>транспорт, лаб иссл</t>
  </si>
  <si>
    <t>Приложение № 2                                                            к экспертному заключению по делу 
№ 81-13в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</si>
</sst>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98" fontId="1" fillId="0" borderId="11" xfId="53" applyNumberFormat="1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8" fillId="0" borderId="10" xfId="57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9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5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view="pageLayout" workbookViewId="0" topLeftCell="A1">
      <selection activeCell="G3" sqref="G3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40"/>
      <c r="B1" s="40"/>
      <c r="C1" s="40"/>
      <c r="D1" s="45" t="s">
        <v>47</v>
      </c>
      <c r="E1" s="46"/>
      <c r="F1" s="46"/>
    </row>
    <row r="2" spans="1:6" ht="30" customHeight="1">
      <c r="A2" s="40"/>
      <c r="B2" s="40"/>
      <c r="C2" s="40"/>
      <c r="D2" s="40"/>
      <c r="E2" s="40"/>
      <c r="F2" s="41"/>
    </row>
    <row r="3" spans="1:7" ht="20.25" customHeight="1">
      <c r="A3" s="43" t="s">
        <v>35</v>
      </c>
      <c r="B3" s="43"/>
      <c r="C3" s="43"/>
      <c r="D3" s="43"/>
      <c r="E3" s="43"/>
      <c r="F3" s="43"/>
      <c r="G3" s="15"/>
    </row>
    <row r="4" spans="1:9" ht="38.25" customHeight="1">
      <c r="A4" s="44" t="s">
        <v>48</v>
      </c>
      <c r="B4" s="44"/>
      <c r="C4" s="44"/>
      <c r="D4" s="44"/>
      <c r="E4" s="44"/>
      <c r="F4" s="44"/>
      <c r="G4" s="1"/>
      <c r="H4" s="1"/>
      <c r="I4" s="1"/>
    </row>
    <row r="5" spans="1:6" ht="18.75">
      <c r="A5" s="40"/>
      <c r="B5" s="40"/>
      <c r="C5" s="40"/>
      <c r="D5" s="40"/>
      <c r="E5" s="40"/>
      <c r="F5" s="41"/>
    </row>
    <row r="6" spans="1:6" ht="36" customHeight="1">
      <c r="A6" s="47" t="s">
        <v>6</v>
      </c>
      <c r="B6" s="47" t="s">
        <v>7</v>
      </c>
      <c r="C6" s="47" t="s">
        <v>8</v>
      </c>
      <c r="D6" s="49" t="s">
        <v>36</v>
      </c>
      <c r="E6" s="50"/>
      <c r="F6" s="51"/>
    </row>
    <row r="7" spans="1:6" ht="15.75">
      <c r="A7" s="48"/>
      <c r="B7" s="48"/>
      <c r="C7" s="48"/>
      <c r="D7" s="38" t="s">
        <v>16</v>
      </c>
      <c r="E7" s="38" t="s">
        <v>17</v>
      </c>
      <c r="F7" s="38" t="s">
        <v>37</v>
      </c>
    </row>
    <row r="8" spans="1:6" ht="33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</row>
    <row r="9" spans="1:6" ht="47.25" customHeight="1">
      <c r="A9" s="38">
        <v>1</v>
      </c>
      <c r="B9" s="39" t="s">
        <v>38</v>
      </c>
      <c r="C9" s="38" t="s">
        <v>39</v>
      </c>
      <c r="D9" s="38">
        <f>D10+D11+D12</f>
        <v>378.98</v>
      </c>
      <c r="E9" s="38">
        <f>E10+E11+E12</f>
        <v>378.98</v>
      </c>
      <c r="F9" s="38">
        <f>F10+F11+F12</f>
        <v>378.98</v>
      </c>
    </row>
    <row r="10" spans="1:6" ht="36" customHeight="1">
      <c r="A10" s="38" t="s">
        <v>1</v>
      </c>
      <c r="B10" s="39" t="s">
        <v>40</v>
      </c>
      <c r="C10" s="38" t="s">
        <v>39</v>
      </c>
      <c r="D10" s="38">
        <v>269.48</v>
      </c>
      <c r="E10" s="38">
        <v>269.48</v>
      </c>
      <c r="F10" s="38">
        <v>269.48</v>
      </c>
    </row>
    <row r="11" spans="1:6" ht="15.75">
      <c r="A11" s="38" t="s">
        <v>2</v>
      </c>
      <c r="B11" s="39" t="s">
        <v>41</v>
      </c>
      <c r="C11" s="38" t="s">
        <v>39</v>
      </c>
      <c r="D11" s="20">
        <v>17.2</v>
      </c>
      <c r="E11" s="20">
        <v>17.2</v>
      </c>
      <c r="F11" s="20">
        <v>17.2</v>
      </c>
    </row>
    <row r="12" spans="1:6" ht="15.75">
      <c r="A12" s="38" t="s">
        <v>42</v>
      </c>
      <c r="B12" s="39" t="s">
        <v>43</v>
      </c>
      <c r="C12" s="38" t="s">
        <v>39</v>
      </c>
      <c r="D12" s="20">
        <v>92.3</v>
      </c>
      <c r="E12" s="20">
        <v>92.3</v>
      </c>
      <c r="F12" s="20">
        <v>92.3</v>
      </c>
    </row>
    <row r="13" spans="1:6" ht="31.5">
      <c r="A13" s="38">
        <v>2</v>
      </c>
      <c r="B13" s="39" t="s">
        <v>20</v>
      </c>
      <c r="C13" s="38" t="s">
        <v>44</v>
      </c>
      <c r="D13" s="38">
        <v>135.73</v>
      </c>
      <c r="E13" s="38">
        <v>135.73</v>
      </c>
      <c r="F13" s="38">
        <v>135.73</v>
      </c>
    </row>
    <row r="14" spans="1:6" ht="31.5">
      <c r="A14" s="38">
        <v>3</v>
      </c>
      <c r="B14" s="39" t="s">
        <v>18</v>
      </c>
      <c r="C14" s="37" t="s">
        <v>39</v>
      </c>
      <c r="D14" s="20">
        <v>16310</v>
      </c>
      <c r="E14" s="20">
        <v>16310</v>
      </c>
      <c r="F14" s="20">
        <v>16310</v>
      </c>
    </row>
    <row r="15" spans="1:6" ht="31.5">
      <c r="A15" s="38">
        <v>4</v>
      </c>
      <c r="B15" s="39" t="s">
        <v>19</v>
      </c>
      <c r="C15" s="37" t="s">
        <v>39</v>
      </c>
      <c r="D15" s="20">
        <v>0</v>
      </c>
      <c r="E15" s="20">
        <v>0</v>
      </c>
      <c r="F15" s="20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32"/>
  <sheetViews>
    <sheetView tabSelected="1" workbookViewId="0" topLeftCell="A2">
      <selection activeCell="H2" sqref="H2:K2"/>
    </sheetView>
  </sheetViews>
  <sheetFormatPr defaultColWidth="9.140625" defaultRowHeight="12.75"/>
  <cols>
    <col min="1" max="1" width="5.8515625" style="3" customWidth="1"/>
    <col min="2" max="2" width="23.7109375" style="3" customWidth="1"/>
    <col min="3" max="4" width="12.00390625" style="4" customWidth="1"/>
    <col min="5" max="5" width="11.57421875" style="3" customWidth="1"/>
    <col min="6" max="6" width="10.8515625" style="3" customWidth="1"/>
    <col min="7" max="7" width="13.00390625" style="3" customWidth="1"/>
    <col min="8" max="9" width="13.421875" style="3" customWidth="1"/>
    <col min="10" max="10" width="12.57421875" style="3" customWidth="1"/>
    <col min="11" max="11" width="12.8515625" style="3" customWidth="1"/>
    <col min="12" max="12" width="22.00390625" style="3" customWidth="1"/>
    <col min="13" max="16384" width="9.140625" style="3" customWidth="1"/>
  </cols>
  <sheetData>
    <row r="1" ht="15.75" hidden="1"/>
    <row r="2" spans="2:11" ht="54.75" customHeight="1">
      <c r="B2" s="16"/>
      <c r="C2" s="53"/>
      <c r="D2" s="53"/>
      <c r="E2" s="53"/>
      <c r="F2" s="19"/>
      <c r="G2" s="19"/>
      <c r="H2" s="53" t="s">
        <v>83</v>
      </c>
      <c r="I2" s="53"/>
      <c r="J2" s="53"/>
      <c r="K2" s="53"/>
    </row>
    <row r="3" spans="1:4" ht="18.75">
      <c r="A3" s="5"/>
      <c r="B3" s="5"/>
      <c r="C3" s="6"/>
      <c r="D3" s="6"/>
    </row>
    <row r="4" spans="1:12" ht="19.5" customHeight="1">
      <c r="A4" s="54" t="s">
        <v>10</v>
      </c>
      <c r="B4" s="54"/>
      <c r="C4" s="54"/>
      <c r="D4" s="54"/>
      <c r="E4" s="54"/>
      <c r="F4" s="55"/>
      <c r="G4" s="55"/>
      <c r="H4" s="55"/>
      <c r="I4" s="55"/>
      <c r="J4" s="55"/>
      <c r="K4" s="55"/>
      <c r="L4" s="15"/>
    </row>
    <row r="5" spans="1:11" ht="19.5" customHeight="1">
      <c r="A5" s="44" t="s">
        <v>81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1" ht="17.25" customHeight="1">
      <c r="A7" s="52" t="s">
        <v>6</v>
      </c>
      <c r="B7" s="52" t="s">
        <v>0</v>
      </c>
      <c r="C7" s="52" t="s">
        <v>21</v>
      </c>
      <c r="D7" s="52"/>
      <c r="E7" s="52"/>
      <c r="F7" s="52" t="s">
        <v>23</v>
      </c>
      <c r="G7" s="52"/>
      <c r="H7" s="52"/>
      <c r="I7" s="52" t="s">
        <v>22</v>
      </c>
      <c r="J7" s="52"/>
      <c r="K7" s="52"/>
    </row>
    <row r="8" spans="1:11" ht="100.5" customHeight="1">
      <c r="A8" s="52"/>
      <c r="B8" s="52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</row>
    <row r="9" spans="1:11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37.5" customHeight="1">
      <c r="A10" s="11">
        <v>1</v>
      </c>
      <c r="B10" s="13" t="s">
        <v>25</v>
      </c>
      <c r="C10" s="21">
        <v>4344.81</v>
      </c>
      <c r="D10" s="21">
        <v>4344.8062128</v>
      </c>
      <c r="E10" s="21">
        <f>C10-D10</f>
        <v>0.003787200000260782</v>
      </c>
      <c r="F10" s="21">
        <v>4549.02</v>
      </c>
      <c r="G10" s="21">
        <v>4446.916212800001</v>
      </c>
      <c r="H10" s="21">
        <f>F10-G10</f>
        <v>102.10378719999972</v>
      </c>
      <c r="I10" s="21">
        <v>4762.82</v>
      </c>
      <c r="J10" s="21">
        <v>4655.921970000001</v>
      </c>
      <c r="K10" s="21">
        <f>I10-J10</f>
        <v>106.89802999999847</v>
      </c>
    </row>
    <row r="11" spans="1:11" ht="47.25">
      <c r="A11" s="14">
        <v>2</v>
      </c>
      <c r="B11" s="12" t="s">
        <v>49</v>
      </c>
      <c r="C11" s="22">
        <v>1432.76</v>
      </c>
      <c r="D11" s="22">
        <v>1430.6599999999999</v>
      </c>
      <c r="E11" s="21">
        <f aca="true" t="shared" si="0" ref="E11:E32">C11-D11</f>
        <v>2.1000000000001364</v>
      </c>
      <c r="F11" s="22">
        <v>1503.38</v>
      </c>
      <c r="G11" s="22">
        <v>1503.38</v>
      </c>
      <c r="H11" s="21">
        <f aca="true" t="shared" si="1" ref="H11:H32">F11-G11</f>
        <v>0</v>
      </c>
      <c r="I11" s="22">
        <v>1574.04</v>
      </c>
      <c r="J11" s="22">
        <v>1574.04065</v>
      </c>
      <c r="K11" s="21">
        <f aca="true" t="shared" si="2" ref="K11:K32">I11-J11</f>
        <v>-0.0006499999999505235</v>
      </c>
    </row>
    <row r="12" spans="1:11" ht="47.25">
      <c r="A12" s="14" t="s">
        <v>50</v>
      </c>
      <c r="B12" s="12" t="s">
        <v>51</v>
      </c>
      <c r="C12" s="22">
        <v>3</v>
      </c>
      <c r="D12" s="22">
        <v>3</v>
      </c>
      <c r="E12" s="21">
        <f t="shared" si="0"/>
        <v>0</v>
      </c>
      <c r="F12" s="22">
        <v>3</v>
      </c>
      <c r="G12" s="22">
        <v>3</v>
      </c>
      <c r="H12" s="21">
        <f t="shared" si="1"/>
        <v>0</v>
      </c>
      <c r="I12" s="22">
        <v>3</v>
      </c>
      <c r="J12" s="22">
        <v>3</v>
      </c>
      <c r="K12" s="21">
        <f t="shared" si="2"/>
        <v>0</v>
      </c>
    </row>
    <row r="13" spans="1:11" ht="31.5">
      <c r="A13" s="14">
        <v>3</v>
      </c>
      <c r="B13" s="13" t="s">
        <v>52</v>
      </c>
      <c r="C13" s="22">
        <v>434.13</v>
      </c>
      <c r="D13" s="22">
        <v>422.13</v>
      </c>
      <c r="E13" s="21">
        <f t="shared" si="0"/>
        <v>12</v>
      </c>
      <c r="F13" s="22">
        <v>454.5</v>
      </c>
      <c r="G13" s="22">
        <v>443.89</v>
      </c>
      <c r="H13" s="21">
        <f t="shared" si="1"/>
        <v>10.610000000000014</v>
      </c>
      <c r="I13" s="22">
        <v>475.89</v>
      </c>
      <c r="J13" s="22">
        <v>464.75088</v>
      </c>
      <c r="K13" s="21">
        <f t="shared" si="2"/>
        <v>11.139119999999991</v>
      </c>
    </row>
    <row r="14" spans="1:11" ht="66" customHeight="1">
      <c r="A14" s="14">
        <v>4</v>
      </c>
      <c r="B14" s="12" t="s">
        <v>53</v>
      </c>
      <c r="C14" s="22">
        <v>9427.43</v>
      </c>
      <c r="D14" s="23">
        <v>9427.43</v>
      </c>
      <c r="E14" s="21">
        <f t="shared" si="0"/>
        <v>0</v>
      </c>
      <c r="F14" s="22">
        <v>9847.21</v>
      </c>
      <c r="G14" s="23">
        <v>9358.58</v>
      </c>
      <c r="H14" s="21">
        <f t="shared" si="1"/>
        <v>488.6299999999992</v>
      </c>
      <c r="I14" s="22">
        <v>10286.72</v>
      </c>
      <c r="J14" s="23">
        <v>9307.49</v>
      </c>
      <c r="K14" s="21">
        <f t="shared" si="2"/>
        <v>979.2299999999996</v>
      </c>
    </row>
    <row r="15" spans="1:11" ht="31.5">
      <c r="A15" s="14">
        <v>5</v>
      </c>
      <c r="B15" s="12" t="s">
        <v>54</v>
      </c>
      <c r="C15" s="22">
        <v>282.45</v>
      </c>
      <c r="D15" s="23">
        <v>277.91999999999996</v>
      </c>
      <c r="E15" s="21">
        <f t="shared" si="0"/>
        <v>4.53000000000003</v>
      </c>
      <c r="F15" s="21">
        <v>295.73</v>
      </c>
      <c r="G15" s="23">
        <v>290.9</v>
      </c>
      <c r="H15" s="21">
        <f t="shared" si="1"/>
        <v>4.830000000000041</v>
      </c>
      <c r="I15" s="21">
        <v>309.63</v>
      </c>
      <c r="J15" s="23">
        <v>304.57313</v>
      </c>
      <c r="K15" s="21">
        <f t="shared" si="2"/>
        <v>5.0568700000000035</v>
      </c>
    </row>
    <row r="16" spans="1:11" ht="47.25">
      <c r="A16" s="14" t="s">
        <v>55</v>
      </c>
      <c r="B16" s="12" t="s">
        <v>56</v>
      </c>
      <c r="C16" s="22">
        <v>183.52</v>
      </c>
      <c r="D16" s="23">
        <v>181.20999999999998</v>
      </c>
      <c r="E16" s="21">
        <f t="shared" si="0"/>
        <v>2.3100000000000307</v>
      </c>
      <c r="F16" s="21">
        <v>192.15</v>
      </c>
      <c r="G16" s="23">
        <v>190.41</v>
      </c>
      <c r="H16" s="21">
        <f t="shared" si="1"/>
        <v>1.740000000000009</v>
      </c>
      <c r="I16" s="21">
        <v>201.18</v>
      </c>
      <c r="J16" s="23">
        <v>199.35733</v>
      </c>
      <c r="K16" s="21">
        <f t="shared" si="2"/>
        <v>1.8226700000000164</v>
      </c>
    </row>
    <row r="17" spans="1:11" ht="31.5">
      <c r="A17" s="14" t="s">
        <v>57</v>
      </c>
      <c r="B17" s="13" t="s">
        <v>58</v>
      </c>
      <c r="C17" s="22">
        <v>55.61</v>
      </c>
      <c r="D17" s="23">
        <v>53.39</v>
      </c>
      <c r="E17" s="21">
        <f t="shared" si="0"/>
        <v>2.219999999999999</v>
      </c>
      <c r="F17" s="21">
        <v>58.22</v>
      </c>
      <c r="G17" s="23">
        <v>56.15</v>
      </c>
      <c r="H17" s="21">
        <f t="shared" si="1"/>
        <v>2.0700000000000003</v>
      </c>
      <c r="I17" s="21">
        <v>60.96</v>
      </c>
      <c r="J17" s="23">
        <v>58.78984</v>
      </c>
      <c r="K17" s="21">
        <f t="shared" si="2"/>
        <v>2.1701600000000028</v>
      </c>
    </row>
    <row r="18" spans="1:11" ht="15.75">
      <c r="A18" s="14" t="s">
        <v>59</v>
      </c>
      <c r="B18" s="12" t="s">
        <v>60</v>
      </c>
      <c r="C18" s="22">
        <f>C15-C16-C17</f>
        <v>43.31999999999998</v>
      </c>
      <c r="D18" s="22">
        <f aca="true" t="shared" si="3" ref="D18:J18">D15-D16-D17</f>
        <v>43.31999999999998</v>
      </c>
      <c r="E18" s="21">
        <f t="shared" si="0"/>
        <v>0</v>
      </c>
      <c r="F18" s="22">
        <f t="shared" si="3"/>
        <v>45.360000000000014</v>
      </c>
      <c r="G18" s="22">
        <f t="shared" si="3"/>
        <v>44.33999999999998</v>
      </c>
      <c r="H18" s="21">
        <f t="shared" si="1"/>
        <v>1.0200000000000315</v>
      </c>
      <c r="I18" s="22">
        <f t="shared" si="3"/>
        <v>47.48999999999999</v>
      </c>
      <c r="J18" s="22">
        <f t="shared" si="3"/>
        <v>46.42596</v>
      </c>
      <c r="K18" s="21">
        <f t="shared" si="2"/>
        <v>1.0640399999999843</v>
      </c>
    </row>
    <row r="19" spans="1:11" ht="15.75">
      <c r="A19" s="14" t="s">
        <v>61</v>
      </c>
      <c r="B19" s="12" t="s">
        <v>62</v>
      </c>
      <c r="C19" s="22"/>
      <c r="D19" s="22"/>
      <c r="E19" s="21">
        <f t="shared" si="0"/>
        <v>0</v>
      </c>
      <c r="F19" s="21"/>
      <c r="G19" s="23"/>
      <c r="H19" s="21">
        <f t="shared" si="1"/>
        <v>0</v>
      </c>
      <c r="I19" s="21"/>
      <c r="J19" s="23"/>
      <c r="K19" s="21">
        <f t="shared" si="2"/>
        <v>0</v>
      </c>
    </row>
    <row r="20" spans="1:12" ht="66.75" customHeight="1">
      <c r="A20" s="14">
        <v>6</v>
      </c>
      <c r="B20" s="12" t="s">
        <v>24</v>
      </c>
      <c r="C20" s="22">
        <v>28891.54</v>
      </c>
      <c r="D20" s="22">
        <v>28891.54</v>
      </c>
      <c r="E20" s="21">
        <f t="shared" si="0"/>
        <v>0</v>
      </c>
      <c r="F20" s="21">
        <v>30249.43</v>
      </c>
      <c r="G20" s="23">
        <v>30241.65</v>
      </c>
      <c r="H20" s="21">
        <f t="shared" si="1"/>
        <v>7.779999999998836</v>
      </c>
      <c r="I20" s="21">
        <v>31671.27</v>
      </c>
      <c r="J20" s="23">
        <v>31484.08</v>
      </c>
      <c r="K20" s="21">
        <f t="shared" si="2"/>
        <v>187.1899999999987</v>
      </c>
      <c r="L20" s="3" t="s">
        <v>82</v>
      </c>
    </row>
    <row r="21" spans="1:11" ht="81.75" customHeight="1">
      <c r="A21" s="14">
        <v>7</v>
      </c>
      <c r="B21" s="12" t="s">
        <v>63</v>
      </c>
      <c r="C21" s="22">
        <f>8.51+C22+C23+C26</f>
        <v>9950.110000000015</v>
      </c>
      <c r="D21" s="22">
        <f>8.51+D22+D23+D26</f>
        <v>9810.120000000003</v>
      </c>
      <c r="E21" s="21">
        <f t="shared" si="0"/>
        <v>139.99000000001251</v>
      </c>
      <c r="F21" s="22">
        <f>8.91+F22+F23+F26</f>
        <v>10265.039999999999</v>
      </c>
      <c r="G21" s="22">
        <f>8.7+G22+G23+G26</f>
        <v>10113.229999999989</v>
      </c>
      <c r="H21" s="21">
        <f t="shared" si="1"/>
        <v>151.8100000000104</v>
      </c>
      <c r="I21" s="22">
        <f>9.3+I22+I23+I26</f>
        <v>10600.66</v>
      </c>
      <c r="J21" s="22">
        <f>9.11+J22+J23+J26</f>
        <v>10468.190109999996</v>
      </c>
      <c r="K21" s="21">
        <f t="shared" si="2"/>
        <v>132.46989000000394</v>
      </c>
    </row>
    <row r="22" spans="1:11" ht="28.5" customHeight="1">
      <c r="A22" s="14" t="s">
        <v>64</v>
      </c>
      <c r="B22" s="12" t="s">
        <v>65</v>
      </c>
      <c r="C22" s="22">
        <v>3086.01</v>
      </c>
      <c r="D22" s="22">
        <v>3086</v>
      </c>
      <c r="E22" s="21">
        <f t="shared" si="0"/>
        <v>0.010000000000218279</v>
      </c>
      <c r="F22" s="21">
        <v>3086.01</v>
      </c>
      <c r="G22" s="23">
        <v>3086</v>
      </c>
      <c r="H22" s="21">
        <f t="shared" si="1"/>
        <v>0.010000000000218279</v>
      </c>
      <c r="I22" s="21">
        <v>3135.39</v>
      </c>
      <c r="J22" s="23">
        <v>3110.688</v>
      </c>
      <c r="K22" s="21">
        <f t="shared" si="2"/>
        <v>24.70199999999977</v>
      </c>
    </row>
    <row r="23" spans="1:11" ht="45" customHeight="1">
      <c r="A23" s="14" t="s">
        <v>66</v>
      </c>
      <c r="B23" s="12" t="s">
        <v>67</v>
      </c>
      <c r="C23" s="22">
        <v>2234.150000000015</v>
      </c>
      <c r="D23" s="22">
        <v>2197.5800000000036</v>
      </c>
      <c r="E23" s="21">
        <f t="shared" si="0"/>
        <v>36.57000000001153</v>
      </c>
      <c r="F23" s="22">
        <v>2331.4699999999993</v>
      </c>
      <c r="G23" s="22">
        <v>2296.8099999999877</v>
      </c>
      <c r="H23" s="21">
        <f t="shared" si="1"/>
        <v>34.66000000001168</v>
      </c>
      <c r="I23" s="22">
        <v>2433.9999999999986</v>
      </c>
      <c r="J23" s="22">
        <v>2404.782109999995</v>
      </c>
      <c r="K23" s="21">
        <f t="shared" si="2"/>
        <v>29.217890000003536</v>
      </c>
    </row>
    <row r="24" spans="1:11" ht="64.5" customHeight="1">
      <c r="A24" s="14" t="s">
        <v>68</v>
      </c>
      <c r="B24" s="12" t="s">
        <v>69</v>
      </c>
      <c r="C24" s="22">
        <v>1432.76</v>
      </c>
      <c r="D24" s="22">
        <v>1415.9</v>
      </c>
      <c r="E24" s="21">
        <f t="shared" si="0"/>
        <v>16.8599999999999</v>
      </c>
      <c r="F24" s="21">
        <v>1500.1</v>
      </c>
      <c r="G24" s="23">
        <v>1487.62</v>
      </c>
      <c r="H24" s="21">
        <f t="shared" si="1"/>
        <v>12.480000000000018</v>
      </c>
      <c r="I24" s="21">
        <v>1570.61</v>
      </c>
      <c r="J24" s="23">
        <v>1557.5418300000001</v>
      </c>
      <c r="K24" s="21">
        <f t="shared" si="2"/>
        <v>13.068169999999782</v>
      </c>
    </row>
    <row r="25" spans="1:11" ht="42" customHeight="1">
      <c r="A25" s="14" t="s">
        <v>70</v>
      </c>
      <c r="B25" s="13" t="s">
        <v>58</v>
      </c>
      <c r="C25" s="22">
        <v>434.13</v>
      </c>
      <c r="D25" s="22">
        <v>415</v>
      </c>
      <c r="E25" s="21">
        <f t="shared" si="0"/>
        <v>19.129999999999995</v>
      </c>
      <c r="F25" s="21">
        <v>454.53</v>
      </c>
      <c r="G25" s="23">
        <v>436.4</v>
      </c>
      <c r="H25" s="21">
        <f t="shared" si="1"/>
        <v>18.129999999999995</v>
      </c>
      <c r="I25" s="21">
        <v>475.89</v>
      </c>
      <c r="J25" s="23">
        <v>464.6</v>
      </c>
      <c r="K25" s="21">
        <f t="shared" si="2"/>
        <v>11.289999999999964</v>
      </c>
    </row>
    <row r="26" spans="1:11" ht="54" customHeight="1">
      <c r="A26" s="14" t="s">
        <v>71</v>
      </c>
      <c r="B26" s="13" t="s">
        <v>72</v>
      </c>
      <c r="C26" s="22">
        <v>4621.44</v>
      </c>
      <c r="D26" s="22">
        <v>4518.03</v>
      </c>
      <c r="E26" s="21">
        <f t="shared" si="0"/>
        <v>103.40999999999985</v>
      </c>
      <c r="F26" s="21">
        <v>4838.65</v>
      </c>
      <c r="G26" s="23">
        <v>4721.72</v>
      </c>
      <c r="H26" s="21">
        <f t="shared" si="1"/>
        <v>116.92999999999938</v>
      </c>
      <c r="I26" s="21">
        <v>5021.97</v>
      </c>
      <c r="J26" s="23">
        <v>4943.61</v>
      </c>
      <c r="K26" s="21">
        <f t="shared" si="2"/>
        <v>78.36000000000058</v>
      </c>
    </row>
    <row r="27" spans="1:11" ht="61.5" customHeight="1">
      <c r="A27" s="14" t="s">
        <v>73</v>
      </c>
      <c r="B27" s="12" t="s">
        <v>74</v>
      </c>
      <c r="C27" s="22">
        <v>2785.59</v>
      </c>
      <c r="D27" s="22">
        <v>2730.45</v>
      </c>
      <c r="E27" s="21">
        <f t="shared" si="0"/>
        <v>55.14000000000033</v>
      </c>
      <c r="F27" s="21">
        <v>2916.51</v>
      </c>
      <c r="G27" s="23">
        <v>2869.48</v>
      </c>
      <c r="H27" s="21">
        <f t="shared" si="1"/>
        <v>47.0300000000002</v>
      </c>
      <c r="I27" s="21">
        <v>3053.59</v>
      </c>
      <c r="J27" s="23">
        <v>3004.3409600000005</v>
      </c>
      <c r="K27" s="21">
        <f t="shared" si="2"/>
        <v>49.249039999999695</v>
      </c>
    </row>
    <row r="28" spans="1:11" ht="37.5" customHeight="1">
      <c r="A28" s="14" t="s">
        <v>75</v>
      </c>
      <c r="B28" s="13" t="s">
        <v>58</v>
      </c>
      <c r="C28" s="22">
        <v>844.03</v>
      </c>
      <c r="D28" s="22">
        <v>808.39</v>
      </c>
      <c r="E28" s="21">
        <f t="shared" si="0"/>
        <v>35.639999999999986</v>
      </c>
      <c r="F28" s="21">
        <v>883.7</v>
      </c>
      <c r="G28" s="23">
        <v>850.0699999999999</v>
      </c>
      <c r="H28" s="21">
        <f t="shared" si="1"/>
        <v>33.63000000000011</v>
      </c>
      <c r="I28" s="21">
        <v>925.24</v>
      </c>
      <c r="J28" s="23">
        <v>890.02</v>
      </c>
      <c r="K28" s="21">
        <f t="shared" si="2"/>
        <v>35.22000000000003</v>
      </c>
    </row>
    <row r="29" spans="1:11" ht="37.5" customHeight="1">
      <c r="A29" s="14">
        <v>8</v>
      </c>
      <c r="B29" s="13" t="s">
        <v>76</v>
      </c>
      <c r="C29" s="22">
        <f>C10+C11+C13+C14+C15+C20+C21</f>
        <v>54763.23000000002</v>
      </c>
      <c r="D29" s="22">
        <f aca="true" t="shared" si="4" ref="D29:J29">D10+D11+D13+D14+D15+D20+D21</f>
        <v>54604.606212800005</v>
      </c>
      <c r="E29" s="21">
        <f t="shared" si="0"/>
        <v>158.62378720001288</v>
      </c>
      <c r="F29" s="22">
        <f t="shared" si="4"/>
        <v>57164.310000000005</v>
      </c>
      <c r="G29" s="22">
        <f t="shared" si="4"/>
        <v>56398.54621279999</v>
      </c>
      <c r="H29" s="21">
        <f t="shared" si="1"/>
        <v>765.7637872000123</v>
      </c>
      <c r="I29" s="22">
        <f t="shared" si="4"/>
        <v>59681.03</v>
      </c>
      <c r="J29" s="22">
        <f t="shared" si="4"/>
        <v>58259.04674</v>
      </c>
      <c r="K29" s="21">
        <f t="shared" si="2"/>
        <v>1421.9832600000009</v>
      </c>
    </row>
    <row r="30" spans="1:11" ht="31.5" customHeight="1">
      <c r="A30" s="14">
        <v>9</v>
      </c>
      <c r="B30" s="13" t="s">
        <v>77</v>
      </c>
      <c r="C30" s="22">
        <v>4070.19</v>
      </c>
      <c r="D30" s="22">
        <v>3908</v>
      </c>
      <c r="E30" s="21">
        <f t="shared" si="0"/>
        <v>162.19000000000005</v>
      </c>
      <c r="F30" s="18">
        <v>5476.16</v>
      </c>
      <c r="G30" s="23">
        <v>4302.66</v>
      </c>
      <c r="H30" s="21">
        <f t="shared" si="1"/>
        <v>1173.5</v>
      </c>
      <c r="I30" s="18">
        <v>4796.85</v>
      </c>
      <c r="J30" s="23">
        <v>4475.41</v>
      </c>
      <c r="K30" s="21">
        <f t="shared" si="2"/>
        <v>321.4400000000005</v>
      </c>
    </row>
    <row r="31" spans="1:11" ht="31.5" customHeight="1">
      <c r="A31" s="14" t="s">
        <v>78</v>
      </c>
      <c r="B31" s="13" t="s">
        <v>79</v>
      </c>
      <c r="C31" s="22">
        <v>3330.19</v>
      </c>
      <c r="D31" s="22">
        <v>3312.0299999999997</v>
      </c>
      <c r="E31" s="21">
        <f t="shared" si="0"/>
        <v>18.16000000000031</v>
      </c>
      <c r="F31" s="18">
        <v>3477.66</v>
      </c>
      <c r="G31" s="23">
        <v>3435.92</v>
      </c>
      <c r="H31" s="21">
        <f t="shared" si="1"/>
        <v>41.73999999999978</v>
      </c>
      <c r="I31" s="18">
        <v>3631.06</v>
      </c>
      <c r="J31" s="23">
        <v>3551.01</v>
      </c>
      <c r="K31" s="21">
        <f t="shared" si="2"/>
        <v>80.04999999999973</v>
      </c>
    </row>
    <row r="32" spans="1:11" ht="47.25">
      <c r="A32" s="17">
        <v>10</v>
      </c>
      <c r="B32" s="12" t="s">
        <v>80</v>
      </c>
      <c r="C32" s="22">
        <f>C29+C30</f>
        <v>58833.42000000002</v>
      </c>
      <c r="D32" s="22">
        <f aca="true" t="shared" si="5" ref="D32:J32">D29+D30</f>
        <v>58512.606212800005</v>
      </c>
      <c r="E32" s="21">
        <f t="shared" si="0"/>
        <v>320.8137872000152</v>
      </c>
      <c r="F32" s="22">
        <f t="shared" si="5"/>
        <v>62640.47</v>
      </c>
      <c r="G32" s="22">
        <f t="shared" si="5"/>
        <v>60701.206212799996</v>
      </c>
      <c r="H32" s="21">
        <f t="shared" si="1"/>
        <v>1939.263787200005</v>
      </c>
      <c r="I32" s="22">
        <f t="shared" si="5"/>
        <v>64477.88</v>
      </c>
      <c r="J32" s="22">
        <f t="shared" si="5"/>
        <v>62734.456739999994</v>
      </c>
      <c r="K32" s="21">
        <f t="shared" si="2"/>
        <v>1743.4232600000032</v>
      </c>
    </row>
  </sheetData>
  <sheetProtection/>
  <mergeCells count="9"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view="pageLayout" workbookViewId="0" topLeftCell="A1">
      <selection activeCell="A3" sqref="A3:I3"/>
    </sheetView>
  </sheetViews>
  <sheetFormatPr defaultColWidth="9.140625" defaultRowHeight="12.75"/>
  <cols>
    <col min="1" max="1" width="4.28125" style="27" customWidth="1"/>
    <col min="2" max="2" width="30.28125" style="27" customWidth="1"/>
    <col min="3" max="9" width="13.00390625" style="27" customWidth="1"/>
    <col min="10" max="16384" width="9.140625" style="27" customWidth="1"/>
  </cols>
  <sheetData>
    <row r="1" spans="6:12" ht="57.75" customHeight="1">
      <c r="F1" s="28"/>
      <c r="G1" s="53" t="s">
        <v>46</v>
      </c>
      <c r="H1" s="58"/>
      <c r="I1" s="58"/>
      <c r="J1" s="29"/>
      <c r="K1" s="29"/>
      <c r="L1" s="29"/>
    </row>
    <row r="3" spans="1:12" ht="49.5" customHeight="1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30"/>
      <c r="K3" s="30"/>
      <c r="L3" s="30"/>
    </row>
    <row r="5" spans="1:9" s="31" customFormat="1" ht="50.25" customHeight="1">
      <c r="A5" s="59" t="s">
        <v>6</v>
      </c>
      <c r="B5" s="59" t="s">
        <v>11</v>
      </c>
      <c r="C5" s="59" t="s">
        <v>8</v>
      </c>
      <c r="D5" s="59" t="s">
        <v>26</v>
      </c>
      <c r="E5" s="59"/>
      <c r="F5" s="59"/>
      <c r="G5" s="59"/>
      <c r="H5" s="59"/>
      <c r="I5" s="59"/>
    </row>
    <row r="6" spans="1:9" s="31" customFormat="1" ht="55.5" customHeight="1">
      <c r="A6" s="59"/>
      <c r="B6" s="59"/>
      <c r="C6" s="59"/>
      <c r="D6" s="32" t="s">
        <v>27</v>
      </c>
      <c r="E6" s="32" t="s">
        <v>28</v>
      </c>
      <c r="F6" s="32" t="s">
        <v>29</v>
      </c>
      <c r="G6" s="32" t="s">
        <v>30</v>
      </c>
      <c r="H6" s="11" t="s">
        <v>31</v>
      </c>
      <c r="I6" s="11" t="s">
        <v>32</v>
      </c>
    </row>
    <row r="7" spans="1:9" s="31" customFormat="1" ht="15.75">
      <c r="A7" s="26">
        <v>1</v>
      </c>
      <c r="B7" s="26">
        <v>2</v>
      </c>
      <c r="C7" s="26">
        <v>3</v>
      </c>
      <c r="D7" s="33">
        <v>4</v>
      </c>
      <c r="E7" s="33">
        <v>5</v>
      </c>
      <c r="F7" s="33">
        <v>6</v>
      </c>
      <c r="G7" s="33">
        <v>7</v>
      </c>
      <c r="H7" s="42">
        <v>8</v>
      </c>
      <c r="I7" s="42">
        <v>9</v>
      </c>
    </row>
    <row r="8" spans="1:9" s="31" customFormat="1" ht="52.5" customHeight="1">
      <c r="A8" s="25" t="s">
        <v>33</v>
      </c>
      <c r="B8" s="24" t="s">
        <v>12</v>
      </c>
      <c r="C8" s="25" t="s">
        <v>13</v>
      </c>
      <c r="D8" s="34">
        <v>151.22</v>
      </c>
      <c r="E8" s="34">
        <v>157.57</v>
      </c>
      <c r="F8" s="33">
        <v>157.57</v>
      </c>
      <c r="G8" s="35">
        <v>162.77</v>
      </c>
      <c r="H8" s="33">
        <v>162.77</v>
      </c>
      <c r="I8" s="33">
        <v>168.3</v>
      </c>
    </row>
    <row r="9" spans="1:9" ht="52.5" customHeight="1">
      <c r="A9" s="25" t="s">
        <v>34</v>
      </c>
      <c r="B9" s="24" t="s">
        <v>14</v>
      </c>
      <c r="C9" s="25" t="s">
        <v>13</v>
      </c>
      <c r="D9" s="35">
        <v>151.22</v>
      </c>
      <c r="E9" s="33">
        <v>157.57</v>
      </c>
      <c r="F9" s="33">
        <v>157.57</v>
      </c>
      <c r="G9" s="35">
        <v>162.77</v>
      </c>
      <c r="H9" s="36">
        <v>162.77</v>
      </c>
      <c r="I9" s="36">
        <v>168.3</v>
      </c>
    </row>
    <row r="11" spans="1:9" ht="56.25" customHeight="1">
      <c r="A11" s="57" t="s">
        <v>15</v>
      </c>
      <c r="B11" s="57"/>
      <c r="C11" s="57"/>
      <c r="D11" s="57"/>
      <c r="E11" s="57"/>
      <c r="F11" s="57"/>
      <c r="G11" s="57"/>
      <c r="H11" s="57"/>
      <c r="I11" s="57"/>
    </row>
    <row r="13" spans="2:10" ht="54.75" customHeight="1">
      <c r="B13" s="56"/>
      <c r="C13" s="56"/>
      <c r="D13" s="56"/>
      <c r="E13" s="56"/>
      <c r="F13" s="56"/>
      <c r="G13" s="56"/>
      <c r="H13" s="56"/>
      <c r="I13" s="56"/>
      <c r="J13" s="56"/>
    </row>
  </sheetData>
  <sheetProtection/>
  <mergeCells count="8">
    <mergeCell ref="B13:J13"/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2013-10-24T11:11:10Z</cp:lastPrinted>
  <dcterms:created xsi:type="dcterms:W3CDTF">1996-10-08T23:32:33Z</dcterms:created>
  <dcterms:modified xsi:type="dcterms:W3CDTF">2013-10-24T11:12:19Z</dcterms:modified>
  <cp:category/>
  <cp:version/>
  <cp:contentType/>
  <cp:contentStatus/>
</cp:coreProperties>
</file>